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60" yWindow="32767" windowWidth="30540" windowHeight="19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<sst xmlns="http://schemas.openxmlformats.org/spreadsheetml/2006/main" count="77" uniqueCount="42">
  <si>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m</t>
  </si>
  <si>
    <t>%</t>
  </si>
  <si>
    <t xml:space="preserve">Wind power potential in Switzerland </t>
  </si>
  <si>
    <t>Annual electricity production in Switzerland</t>
  </si>
  <si>
    <r>
      <t>E</t>
    </r>
    <r>
      <rPr>
        <vertAlign val="subscript"/>
        <sz val="11"/>
        <rFont val="Arial"/>
        <family val="2"/>
      </rPr>
      <t>el,an</t>
    </r>
  </si>
  <si>
    <t>v</t>
  </si>
  <si>
    <t>Wind turbine mechanical efficiency</t>
  </si>
  <si>
    <r>
      <t>e</t>
    </r>
    <r>
      <rPr>
        <vertAlign val="subscript"/>
        <sz val="11"/>
        <rFont val="Arial"/>
        <family val="2"/>
      </rPr>
      <t>wt</t>
    </r>
  </si>
  <si>
    <t>Air density</t>
  </si>
  <si>
    <r>
      <t>kg/m</t>
    </r>
    <r>
      <rPr>
        <vertAlign val="superscript"/>
        <sz val="11"/>
        <rFont val="Arial"/>
        <family val="2"/>
      </rPr>
      <t>3</t>
    </r>
  </si>
  <si>
    <t>Turbine diameter</t>
  </si>
  <si>
    <t>kWh/yr</t>
  </si>
  <si>
    <t>Nominal turbine power</t>
  </si>
  <si>
    <r>
      <rPr>
        <i/>
        <sz val="11"/>
        <rFont val="Symbol"/>
        <family val="1"/>
      </rPr>
      <t>r</t>
    </r>
    <r>
      <rPr>
        <vertAlign val="subscript"/>
        <sz val="11"/>
        <rFont val="Arial"/>
        <family val="2"/>
      </rPr>
      <t>air</t>
    </r>
  </si>
  <si>
    <r>
      <rPr>
        <i/>
        <sz val="11"/>
        <rFont val="Arial"/>
        <family val="2"/>
      </rPr>
      <t>D</t>
    </r>
    <r>
      <rPr>
        <vertAlign val="subscript"/>
        <sz val="11"/>
        <rFont val="Arial"/>
        <family val="2"/>
      </rPr>
      <t>wt</t>
    </r>
  </si>
  <si>
    <r>
      <rPr>
        <i/>
        <sz val="11"/>
        <rFont val="Arial"/>
        <family val="2"/>
      </rPr>
      <t>P</t>
    </r>
    <r>
      <rPr>
        <vertAlign val="subscript"/>
        <sz val="11"/>
        <rFont val="Arial"/>
        <family val="2"/>
      </rPr>
      <t>wt</t>
    </r>
    <r>
      <rPr>
        <sz val="11"/>
        <rFont val="Arial"/>
        <family val="2"/>
      </rPr>
      <t>=</t>
    </r>
    <r>
      <rPr>
        <sz val="12"/>
        <rFont val="Symbol"/>
        <family val="1"/>
      </rPr>
      <t>e</t>
    </r>
    <r>
      <rPr>
        <vertAlign val="subscript"/>
        <sz val="11"/>
        <rFont val="Arial"/>
        <family val="2"/>
      </rPr>
      <t>wt</t>
    </r>
    <r>
      <rPr>
        <sz val="11"/>
        <rFont val="Calibri"/>
        <family val="2"/>
      </rPr>
      <t>∙</t>
    </r>
    <r>
      <rPr>
        <sz val="11"/>
        <rFont val="Arial"/>
        <family val="2"/>
      </rPr>
      <t>(16/27)</t>
    </r>
    <r>
      <rPr>
        <sz val="11"/>
        <rFont val="Calibri"/>
        <family val="2"/>
      </rPr>
      <t>∙</t>
    </r>
    <r>
      <rPr>
        <sz val="12"/>
        <rFont val="Symbol"/>
        <family val="1"/>
      </rPr>
      <t>r</t>
    </r>
    <r>
      <rPr>
        <vertAlign val="subscript"/>
        <sz val="11"/>
        <rFont val="Arial"/>
        <family val="2"/>
      </rPr>
      <t>air</t>
    </r>
    <r>
      <rPr>
        <sz val="11"/>
        <rFont val="Calibri"/>
        <family val="2"/>
      </rPr>
      <t>∙</t>
    </r>
    <r>
      <rPr>
        <sz val="11"/>
        <rFont val="Arial"/>
        <family val="2"/>
      </rPr>
      <t>(</t>
    </r>
    <r>
      <rPr>
        <sz val="12"/>
        <rFont val="Symbol"/>
        <family val="1"/>
      </rPr>
      <t>p</t>
    </r>
    <r>
      <rPr>
        <sz val="11"/>
        <rFont val="Arial"/>
        <family val="2"/>
      </rPr>
      <t>D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/4)</t>
    </r>
    <r>
      <rPr>
        <sz val="11"/>
        <rFont val="Calibri"/>
        <family val="2"/>
      </rPr>
      <t>∙</t>
    </r>
    <r>
      <rPr>
        <sz val="11"/>
        <rFont val="Arial"/>
        <family val="2"/>
      </rPr>
      <t>v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/2}/1000 </t>
    </r>
  </si>
  <si>
    <r>
      <rPr>
        <i/>
        <sz val="11"/>
        <rFont val="Arial"/>
        <family val="2"/>
      </rPr>
      <t>E</t>
    </r>
    <r>
      <rPr>
        <vertAlign val="subscript"/>
        <sz val="11"/>
        <rFont val="Arial"/>
        <family val="2"/>
      </rPr>
      <t>el,wt</t>
    </r>
    <r>
      <rPr>
        <sz val="11"/>
        <rFont val="Arial"/>
        <family val="2"/>
      </rPr>
      <t>=</t>
    </r>
    <r>
      <rPr>
        <i/>
        <sz val="11"/>
        <rFont val="Arial"/>
        <family val="2"/>
      </rPr>
      <t>P</t>
    </r>
    <r>
      <rPr>
        <vertAlign val="subscript"/>
        <sz val="11"/>
        <rFont val="Arial"/>
        <family val="2"/>
      </rPr>
      <t>wt</t>
    </r>
    <r>
      <rPr>
        <sz val="11"/>
        <rFont val="Calibri"/>
        <family val="2"/>
      </rPr>
      <t>∙</t>
    </r>
    <r>
      <rPr>
        <sz val="11"/>
        <rFont val="Arial"/>
        <family val="2"/>
      </rPr>
      <t>365</t>
    </r>
    <r>
      <rPr>
        <sz val="11"/>
        <rFont val="Calibri"/>
        <family val="2"/>
      </rPr>
      <t>∙</t>
    </r>
    <r>
      <rPr>
        <sz val="11"/>
        <rFont val="Arial"/>
        <family val="2"/>
      </rPr>
      <t>24</t>
    </r>
  </si>
  <si>
    <t>wind turbines</t>
  </si>
  <si>
    <t xml:space="preserve"> </t>
  </si>
  <si>
    <t xml:space="preserve">   </t>
  </si>
  <si>
    <t>wind velocity</t>
  </si>
  <si>
    <t>m/s (mean)</t>
  </si>
  <si>
    <t>m/s (rated)</t>
  </si>
  <si>
    <t>t</t>
  </si>
  <si>
    <t>Theoretical annual electricity production/turbine</t>
  </si>
  <si>
    <t>For all turbines</t>
  </si>
  <si>
    <t>Part of CH electricity</t>
  </si>
  <si>
    <t>Theoretical / Equivalent operating hours</t>
  </si>
  <si>
    <t>h</t>
  </si>
  <si>
    <t>v_rated = 2 * v_mean</t>
  </si>
  <si>
    <t>h /yr</t>
  </si>
  <si>
    <t>kWe</t>
  </si>
  <si>
    <t>Power at avg speed</t>
  </si>
  <si>
    <t>Power at rated speed</t>
  </si>
  <si>
    <t>Territory occupied by wind turbines</t>
  </si>
  <si>
    <t>km2</t>
  </si>
  <si>
    <t>Spacing 10 diameters</t>
  </si>
  <si>
    <t>Area occupied by 1 turbine</t>
  </si>
  <si>
    <t>(spacing^2)</t>
  </si>
  <si>
    <t>sq.m</t>
  </si>
  <si>
    <t>Number of turbines</t>
  </si>
  <si>
    <t>TWhel / yr</t>
  </si>
</sst>
</file>

<file path=xl/styles.xml><?xml version="1.0" encoding="utf-8"?>
<styleSheet xmlns="http://schemas.openxmlformats.org/spreadsheetml/2006/main">
  <numFmts count="5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\ _C_H_F_ ;_ * \(#,##0\)\ _C_H_F_ ;_ * &quot;-&quot;_)\ _C_H_F_ ;_ @_ "/>
    <numFmt numFmtId="170" formatCode="_ * #,##0.00_)\ &quot;CHF&quot;_ ;_ * \(#,##0.00\)\ &quot;CHF&quot;_ ;_ * &quot;-&quot;??_)\ &quot;CHF&quot;_ ;_ @_ "/>
    <numFmt numFmtId="171" formatCode="_ * #,##0.00_)\ _C_H_F_ ;_ * \(#,##0.00\)\ _C_H_F_ ;_ * &quot;-&quot;??_)\ _C_H_F_ ;_ @_ "/>
    <numFmt numFmtId="172" formatCode="&quot;sFr.&quot;#,##0;\-&quot;sFr.&quot;#,##0"/>
    <numFmt numFmtId="173" formatCode="&quot;sFr.&quot;#,##0;[Red]\-&quot;sFr.&quot;#,##0"/>
    <numFmt numFmtId="174" formatCode="&quot;sFr.&quot;#,##0.00;\-&quot;sFr.&quot;#,##0.00"/>
    <numFmt numFmtId="175" formatCode="&quot;sFr.&quot;#,##0.00;[Red]\-&quot;sFr.&quot;#,##0.00"/>
    <numFmt numFmtId="176" formatCode="_-&quot;sFr.&quot;* #,##0_-;\-&quot;sFr.&quot;* #,##0_-;_-&quot;sFr.&quot;* &quot;-&quot;_-;_-@_-"/>
    <numFmt numFmtId="177" formatCode="_-* #,##0_-;\-* #,##0_-;_-* &quot;-&quot;_-;_-@_-"/>
    <numFmt numFmtId="178" formatCode="_-&quot;sFr.&quot;* #,##0.00_-;\-&quot;sFr.&quot;* #,##0.00_-;_-&quot;sFr.&quot;* &quot;-&quot;??_-;_-@_-"/>
    <numFmt numFmtId="179" formatCode="_-* #,##0.00_-;\-* #,##0.00_-;_-* &quot;-&quot;??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Vrai&quot;;&quot;Vrai&quot;;&quot;Faux&quot;"/>
    <numFmt numFmtId="193" formatCode="&quot;Actif&quot;;&quot;Actif&quot;;&quot;Inactif&quot;"/>
    <numFmt numFmtId="194" formatCode="0.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E+00"/>
    <numFmt numFmtId="202" formatCode="0.0000E+00"/>
    <numFmt numFmtId="203" formatCode="0.000E+00"/>
    <numFmt numFmtId="204" formatCode="&quot;sFr.&quot;\ #,##0"/>
    <numFmt numFmtId="205" formatCode="0.00000"/>
    <numFmt numFmtId="206" formatCode="0.0000"/>
    <numFmt numFmtId="207" formatCode="#,##0.0"/>
    <numFmt numFmtId="208" formatCode="0E+00"/>
  </numFmts>
  <fonts count="46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2"/>
      <name val="Symbol"/>
      <family val="1"/>
    </font>
    <font>
      <sz val="11"/>
      <name val="Calibri"/>
      <family val="2"/>
    </font>
    <font>
      <i/>
      <sz val="11"/>
      <name val="Symbol"/>
      <family val="1"/>
    </font>
    <font>
      <b/>
      <sz val="18"/>
      <color indexed="56"/>
      <name val="Cambria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1" applyNumberFormat="0" applyAlignment="0" applyProtection="0"/>
    <xf numFmtId="0" fontId="2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20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03" fontId="1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5" fillId="0" borderId="0" xfId="0" applyFont="1" applyAlignment="1">
      <alignment/>
    </xf>
    <xf numFmtId="200" fontId="15" fillId="0" borderId="0" xfId="0" applyNumberFormat="1" applyFont="1" applyAlignment="1">
      <alignment/>
    </xf>
    <xf numFmtId="11" fontId="13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201" fontId="5" fillId="30" borderId="0" xfId="0" applyNumberFormat="1" applyFont="1" applyFill="1" applyAlignment="1">
      <alignment/>
    </xf>
    <xf numFmtId="3" fontId="5" fillId="30" borderId="0" xfId="0" applyNumberFormat="1" applyFont="1" applyFill="1" applyAlignment="1">
      <alignment/>
    </xf>
    <xf numFmtId="0" fontId="5" fillId="30" borderId="0" xfId="0" applyFont="1" applyFill="1" applyAlignment="1">
      <alignment/>
    </xf>
    <xf numFmtId="4" fontId="5" fillId="3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08" fontId="45" fillId="30" borderId="0" xfId="0" applyNumberFormat="1" applyFont="1" applyFill="1" applyAlignment="1">
      <alignment/>
    </xf>
    <xf numFmtId="0" fontId="14" fillId="0" borderId="0" xfId="0" applyNumberFormat="1" applyFont="1" applyAlignment="1">
      <alignment/>
    </xf>
    <xf numFmtId="208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21" zoomScaleNormal="121" zoomScalePageLayoutView="0" workbookViewId="0" topLeftCell="A1">
      <selection activeCell="F27" sqref="F27:F28"/>
    </sheetView>
  </sheetViews>
  <sheetFormatPr defaultColWidth="11.57421875" defaultRowHeight="12.75"/>
  <cols>
    <col min="1" max="1" width="11.421875" style="0" customWidth="1"/>
    <col min="2" max="2" width="45.421875" style="0" customWidth="1"/>
    <col min="3" max="3" width="36.00390625" style="0" customWidth="1"/>
    <col min="4" max="4" width="17.28125" style="0" customWidth="1"/>
    <col min="5" max="5" width="11.28125" style="0" customWidth="1"/>
    <col min="6" max="6" width="17.28125" style="0" bestFit="1" customWidth="1"/>
    <col min="7" max="7" width="10.140625" style="0" customWidth="1"/>
    <col min="8" max="16384" width="11.421875" style="0" customWidth="1"/>
  </cols>
  <sheetData>
    <row r="1" spans="1:2" ht="18">
      <c r="A1" s="1" t="s">
        <v>2</v>
      </c>
      <c r="B1" s="9"/>
    </row>
    <row r="2" ht="18">
      <c r="A2" s="1"/>
    </row>
    <row r="3" spans="2:5" s="2" customFormat="1" ht="15.75">
      <c r="B3" s="2" t="s">
        <v>3</v>
      </c>
      <c r="C3" s="4" t="s">
        <v>4</v>
      </c>
      <c r="D3" s="22">
        <f>65*10^9</f>
        <v>65000000000</v>
      </c>
      <c r="E3" s="3" t="s">
        <v>11</v>
      </c>
    </row>
    <row r="4" spans="2:5" s="2" customFormat="1" ht="13.5">
      <c r="B4" s="2" t="s">
        <v>17</v>
      </c>
      <c r="C4" s="4" t="s">
        <v>18</v>
      </c>
      <c r="D4" s="10" t="s">
        <v>18</v>
      </c>
      <c r="E4" s="3" t="s">
        <v>18</v>
      </c>
    </row>
    <row r="5" spans="2:8" s="2" customFormat="1" ht="13.5">
      <c r="B5" s="2" t="s">
        <v>20</v>
      </c>
      <c r="C5" s="4" t="s">
        <v>5</v>
      </c>
      <c r="D5" s="23">
        <v>5</v>
      </c>
      <c r="E5" s="3" t="s">
        <v>21</v>
      </c>
      <c r="F5" s="2">
        <f>2*D5</f>
        <v>10</v>
      </c>
      <c r="G5" s="2" t="s">
        <v>22</v>
      </c>
      <c r="H5" s="2" t="s">
        <v>29</v>
      </c>
    </row>
    <row r="6" spans="2:5" s="2" customFormat="1" ht="15.75">
      <c r="B6" s="2" t="s">
        <v>6</v>
      </c>
      <c r="C6" s="13" t="s">
        <v>7</v>
      </c>
      <c r="D6" s="24">
        <v>70</v>
      </c>
      <c r="E6" s="2" t="s">
        <v>1</v>
      </c>
    </row>
    <row r="7" spans="2:5" s="2" customFormat="1" ht="13.5">
      <c r="B7" s="2" t="s">
        <v>18</v>
      </c>
      <c r="C7" s="6" t="s">
        <v>18</v>
      </c>
      <c r="D7" s="5" t="s">
        <v>18</v>
      </c>
      <c r="E7" s="2" t="s">
        <v>18</v>
      </c>
    </row>
    <row r="8" spans="2:5" s="2" customFormat="1" ht="15.75">
      <c r="B8" s="2" t="s">
        <v>8</v>
      </c>
      <c r="C8" s="2" t="s">
        <v>13</v>
      </c>
      <c r="D8" s="25">
        <v>1.1</v>
      </c>
      <c r="E8" s="2" t="s">
        <v>9</v>
      </c>
    </row>
    <row r="9" spans="2:7" s="2" customFormat="1" ht="13.5">
      <c r="B9" s="2" t="s">
        <v>27</v>
      </c>
      <c r="C9" s="2" t="s">
        <v>23</v>
      </c>
      <c r="D9" s="5">
        <f>365*24</f>
        <v>8760</v>
      </c>
      <c r="E9" s="2" t="s">
        <v>30</v>
      </c>
      <c r="F9" s="24">
        <v>1800</v>
      </c>
      <c r="G9" s="2" t="s">
        <v>28</v>
      </c>
    </row>
    <row r="10" spans="2:5" s="2" customFormat="1" ht="13.5">
      <c r="B10" s="2" t="s">
        <v>18</v>
      </c>
      <c r="C10" s="6" t="s">
        <v>18</v>
      </c>
      <c r="D10" s="11" t="s">
        <v>19</v>
      </c>
      <c r="E10" s="12" t="s">
        <v>18</v>
      </c>
    </row>
    <row r="11" spans="2:7" s="2" customFormat="1" ht="15.75">
      <c r="B11" s="2" t="s">
        <v>10</v>
      </c>
      <c r="C11" s="2" t="s">
        <v>14</v>
      </c>
      <c r="D11" s="24">
        <v>80</v>
      </c>
      <c r="E11" s="2" t="s">
        <v>0</v>
      </c>
      <c r="F11" s="2" t="s">
        <v>18</v>
      </c>
      <c r="G11" s="2" t="s">
        <v>18</v>
      </c>
    </row>
    <row r="12" s="2" customFormat="1" ht="13.5">
      <c r="D12" s="26"/>
    </row>
    <row r="13" spans="4:6" s="2" customFormat="1" ht="13.5">
      <c r="D13" s="26" t="s">
        <v>32</v>
      </c>
      <c r="F13" s="2" t="s">
        <v>33</v>
      </c>
    </row>
    <row r="14" spans="2:7" s="2" customFormat="1" ht="15.75">
      <c r="B14" s="2" t="s">
        <v>12</v>
      </c>
      <c r="C14" s="2" t="s">
        <v>15</v>
      </c>
      <c r="D14" s="14">
        <f>(($D$6/100)*(16/27)*$D$8*(PI()*(D11^2)/4)*($D$5^3)/2)/1000</f>
        <v>143.3497092304676</v>
      </c>
      <c r="E14" s="15" t="s">
        <v>31</v>
      </c>
      <c r="F14" s="14">
        <f>(($D$6/100)*(16/27)*$D$8*(PI()*(D11^2)/4)*($F$5^3)/2)/1000</f>
        <v>1146.7976738437408</v>
      </c>
      <c r="G14" s="15" t="s">
        <v>31</v>
      </c>
    </row>
    <row r="15" spans="2:7" s="2" customFormat="1" ht="15.75">
      <c r="B15" s="2" t="s">
        <v>24</v>
      </c>
      <c r="C15" s="2" t="s">
        <v>16</v>
      </c>
      <c r="D15" s="16">
        <f>D14*365*24</f>
        <v>1255743.452858896</v>
      </c>
      <c r="E15" s="15" t="s">
        <v>11</v>
      </c>
      <c r="F15" s="16">
        <f>F14*F9</f>
        <v>2064235.8129187333</v>
      </c>
      <c r="G15" s="15" t="s">
        <v>11</v>
      </c>
    </row>
    <row r="16" spans="4:7" s="2" customFormat="1" ht="13.5">
      <c r="D16" s="16"/>
      <c r="E16" s="15"/>
      <c r="F16" s="16"/>
      <c r="G16" s="15"/>
    </row>
    <row r="17" spans="2:9" s="2" customFormat="1" ht="13.5">
      <c r="B17" s="2" t="s">
        <v>34</v>
      </c>
      <c r="C17" s="2">
        <v>40000</v>
      </c>
      <c r="D17" s="27">
        <v>0.05</v>
      </c>
      <c r="E17" s="15"/>
      <c r="F17" s="28">
        <f>D17*C17</f>
        <v>2000</v>
      </c>
      <c r="G17" s="15" t="s">
        <v>35</v>
      </c>
      <c r="H17" s="2">
        <f>F17*10^6</f>
        <v>2000000000</v>
      </c>
      <c r="I17" s="2" t="s">
        <v>39</v>
      </c>
    </row>
    <row r="18" spans="2:7" s="2" customFormat="1" ht="13.5">
      <c r="B18" s="2" t="s">
        <v>36</v>
      </c>
      <c r="C18" s="2">
        <v>10</v>
      </c>
      <c r="D18" s="29">
        <f>10*D11</f>
        <v>800</v>
      </c>
      <c r="E18" s="30" t="s">
        <v>0</v>
      </c>
      <c r="F18" s="28"/>
      <c r="G18" s="15"/>
    </row>
    <row r="19" spans="2:7" s="2" customFormat="1" ht="13.5">
      <c r="B19" s="2" t="s">
        <v>37</v>
      </c>
      <c r="C19" s="2" t="s">
        <v>38</v>
      </c>
      <c r="D19" s="29">
        <f>D18*D18</f>
        <v>640000</v>
      </c>
      <c r="E19" s="15" t="s">
        <v>39</v>
      </c>
      <c r="F19" s="28"/>
      <c r="G19" s="15"/>
    </row>
    <row r="20" spans="2:7" s="2" customFormat="1" ht="13.5">
      <c r="B20" s="2" t="s">
        <v>40</v>
      </c>
      <c r="D20" s="29">
        <f>H17/D19</f>
        <v>3125</v>
      </c>
      <c r="E20" s="15"/>
      <c r="F20" s="28"/>
      <c r="G20" s="15"/>
    </row>
    <row r="21" spans="2:9" s="2" customFormat="1" ht="13.5">
      <c r="B21" s="2" t="s">
        <v>25</v>
      </c>
      <c r="C21" s="6" t="s">
        <v>18</v>
      </c>
      <c r="D21" s="20">
        <f>D20*D15</f>
        <v>3924198290.18405</v>
      </c>
      <c r="E21" s="15" t="s">
        <v>11</v>
      </c>
      <c r="F21" s="20">
        <f>D20*F15</f>
        <v>6450736915.371041</v>
      </c>
      <c r="G21" s="17" t="s">
        <v>11</v>
      </c>
      <c r="H21" s="21">
        <f>F21/(10^9)</f>
        <v>6.450736915371041</v>
      </c>
      <c r="I21" s="2" t="s">
        <v>41</v>
      </c>
    </row>
    <row r="22" spans="2:7" s="2" customFormat="1" ht="13.5">
      <c r="B22" s="2" t="s">
        <v>26</v>
      </c>
      <c r="D22" s="21">
        <f>D21/D3%</f>
        <v>6.037228138744692</v>
      </c>
      <c r="E22" s="2" t="s">
        <v>1</v>
      </c>
      <c r="F22" s="21">
        <f>F21/D3%</f>
        <v>9.92421063903237</v>
      </c>
      <c r="G22" s="2" t="s">
        <v>1</v>
      </c>
    </row>
    <row r="23" spans="2:5" s="2" customFormat="1" ht="13.5">
      <c r="B23" s="2" t="s">
        <v>18</v>
      </c>
      <c r="C23" s="6" t="s">
        <v>18</v>
      </c>
      <c r="D23" s="16" t="s">
        <v>18</v>
      </c>
      <c r="E23" s="15" t="s">
        <v>18</v>
      </c>
    </row>
    <row r="24" spans="2:8" s="2" customFormat="1" ht="13.5">
      <c r="B24" s="2" t="s">
        <v>18</v>
      </c>
      <c r="C24" s="6" t="s">
        <v>18</v>
      </c>
      <c r="D24" s="8" t="s">
        <v>18</v>
      </c>
      <c r="E24" s="7" t="s">
        <v>18</v>
      </c>
      <c r="G24" s="19" t="s">
        <v>18</v>
      </c>
      <c r="H24" s="18" t="s">
        <v>18</v>
      </c>
    </row>
    <row r="25" s="2" customFormat="1" ht="13.5"/>
    <row r="26" spans="2:6" ht="13.5">
      <c r="B26" s="3" t="s">
        <v>18</v>
      </c>
      <c r="C26" s="3" t="s">
        <v>18</v>
      </c>
      <c r="D26" s="3" t="s">
        <v>18</v>
      </c>
      <c r="E26" s="3" t="s">
        <v>18</v>
      </c>
      <c r="F26" s="4"/>
    </row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CDM</dc:creator>
  <cp:keywords/>
  <dc:description/>
  <cp:lastModifiedBy>Jan Van Herle</cp:lastModifiedBy>
  <dcterms:created xsi:type="dcterms:W3CDTF">2009-09-15T10:02:32Z</dcterms:created>
  <dcterms:modified xsi:type="dcterms:W3CDTF">2024-03-04T13:41:33Z</dcterms:modified>
  <cp:category/>
  <cp:version/>
  <cp:contentType/>
  <cp:contentStatus/>
</cp:coreProperties>
</file>